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try\Documents\проекты\02 ПРОЕКТЫ ОЦИЛИНДРОВАННОЕ БРЕВНО\1 НА САЙТ\15. Коломна 155м2\"/>
    </mc:Choice>
  </mc:AlternateContent>
  <bookViews>
    <workbookView xWindow="240" yWindow="75" windowWidth="20055" windowHeight="7935"/>
  </bookViews>
  <sheets>
    <sheet name="Комплект дома" sheetId="2" r:id="rId1"/>
  </sheets>
  <calcPr calcId="171027"/>
</workbook>
</file>

<file path=xl/calcChain.xml><?xml version="1.0" encoding="utf-8"?>
<calcChain xmlns="http://schemas.openxmlformats.org/spreadsheetml/2006/main">
  <c r="D41" i="2" l="1"/>
  <c r="D34" i="2"/>
  <c r="F43" i="2"/>
  <c r="F44" i="2"/>
  <c r="F42" i="2"/>
  <c r="D40" i="2"/>
  <c r="F40" i="2" s="1"/>
  <c r="D28" i="2"/>
  <c r="F28" i="2" s="1"/>
  <c r="F26" i="2"/>
  <c r="F25" i="2"/>
  <c r="F24" i="2"/>
  <c r="F23" i="2"/>
  <c r="F22" i="2"/>
  <c r="F35" i="2"/>
  <c r="F27" i="2"/>
  <c r="F21" i="2"/>
  <c r="F20" i="2"/>
  <c r="F19" i="2"/>
  <c r="F18" i="2"/>
  <c r="F17" i="2"/>
  <c r="F16" i="2"/>
  <c r="F15" i="2"/>
  <c r="G28" i="2" l="1"/>
  <c r="E29" i="2" s="1"/>
  <c r="F29" i="2" s="1"/>
  <c r="F41" i="2"/>
  <c r="G44" i="2" s="1"/>
  <c r="E45" i="2" s="1"/>
  <c r="E46" i="2" s="1"/>
  <c r="F46" i="2" s="1"/>
  <c r="F45" i="2" l="1"/>
  <c r="F38" i="2" s="1"/>
  <c r="D36" i="2"/>
  <c r="F36" i="2" s="1"/>
  <c r="F34" i="2"/>
  <c r="E30" i="2"/>
  <c r="F30" i="2" s="1"/>
  <c r="F13" i="2" s="1"/>
  <c r="F32" i="2" l="1"/>
  <c r="F9" i="2" s="1"/>
</calcChain>
</file>

<file path=xl/sharedStrings.xml><?xml version="1.0" encoding="utf-8"?>
<sst xmlns="http://schemas.openxmlformats.org/spreadsheetml/2006/main" count="81" uniqueCount="60">
  <si>
    <t>Комплектность</t>
  </si>
  <si>
    <t>ед.изм</t>
  </si>
  <si>
    <t>кол-во</t>
  </si>
  <si>
    <t>предложение.руб.</t>
  </si>
  <si>
    <t>цена</t>
  </si>
  <si>
    <t>общая стоимость</t>
  </si>
  <si>
    <t>1.</t>
  </si>
  <si>
    <t>Материалы</t>
  </si>
  <si>
    <t>м2</t>
  </si>
  <si>
    <t>шт</t>
  </si>
  <si>
    <t>компл</t>
  </si>
  <si>
    <t>%</t>
  </si>
  <si>
    <t>2.</t>
  </si>
  <si>
    <t>м3</t>
  </si>
  <si>
    <t>3.</t>
  </si>
  <si>
    <t xml:space="preserve"> </t>
  </si>
  <si>
    <t>ООО "М ВУД"</t>
  </si>
  <si>
    <t>Телефон: 8 846 990 70 54</t>
  </si>
  <si>
    <t>Сайт: mwood-hause.ru</t>
  </si>
  <si>
    <t>Email: mwood-volga@mail.ru</t>
  </si>
  <si>
    <t>Итого стоиомсть проекта составляет:</t>
  </si>
  <si>
    <t>Работы</t>
  </si>
  <si>
    <t>Транспортные расходы</t>
  </si>
  <si>
    <t>мп</t>
  </si>
  <si>
    <t xml:space="preserve">Комплект дома </t>
  </si>
  <si>
    <t>Смета на строительство дома из оцилиндрованного бревна 240мм</t>
  </si>
  <si>
    <t>Доска подкладочная</t>
  </si>
  <si>
    <t>Антисептик для подкладочной доски</t>
  </si>
  <si>
    <t>Руберойд для изоляции (фундамент/сруб)</t>
  </si>
  <si>
    <t>Бревно оцилиндрованное , диаметр 240мм сосна,ель</t>
  </si>
  <si>
    <t>Межвенцовый утеплитель (Термоджут)</t>
  </si>
  <si>
    <t>Лаги перекрытия 1-2 этаж (100Х200Х6000) Сорт АВ</t>
  </si>
  <si>
    <t>Монтажный пол 1-2 этаж  (25х150х6000) Сорт АВ</t>
  </si>
  <si>
    <t>Доска стропильная (50х200х6000) Сорт АВ</t>
  </si>
  <si>
    <t>Обрешётка (доска 24х150х6000) Сорт АВ</t>
  </si>
  <si>
    <t>Контробрешётка (брус 50х40х3000) Сорт АВ</t>
  </si>
  <si>
    <t>Опора скользящая для стропил</t>
  </si>
  <si>
    <t>Регулировочный домкрат</t>
  </si>
  <si>
    <t>Расходные материалы (скобы,нагеля,саморезы,болты и т.д)</t>
  </si>
  <si>
    <t>Аренда строительных лесов</t>
  </si>
  <si>
    <t>От производства в г.Киров</t>
  </si>
  <si>
    <t>Доставка комплекта на участок заказчика</t>
  </si>
  <si>
    <t>Погрузка комплекта на складе продавца</t>
  </si>
  <si>
    <t>Доставка Еврофура 13м</t>
  </si>
  <si>
    <t>Разгрузка на участке Заказчика</t>
  </si>
  <si>
    <t>Сборка комплекта</t>
  </si>
  <si>
    <t>Монтаж подкладочной доски с обработкой антисептиком</t>
  </si>
  <si>
    <t xml:space="preserve">Сборка сруба </t>
  </si>
  <si>
    <t>Установка лаг и монтажного пола</t>
  </si>
  <si>
    <t>Сборка крыши под временную кровлю</t>
  </si>
  <si>
    <t>Износ оборудования и инструмента (+цепи,пилы,биты,свёрла и т.д)</t>
  </si>
  <si>
    <t>Сборка - разбор строительных лесов</t>
  </si>
  <si>
    <t>Аренда строительного вагончика для бригады</t>
  </si>
  <si>
    <t>Исполнитель: ООО "М ВУД"</t>
  </si>
  <si>
    <t>Митрофанов Д.Ю.</t>
  </si>
  <si>
    <t>Заказчик:</t>
  </si>
  <si>
    <t>Генеральный деректор</t>
  </si>
  <si>
    <t>договорная</t>
  </si>
  <si>
    <t>Обработка сруба антисептиком методом погружения (в летний период)</t>
  </si>
  <si>
    <t>Руберойд для временного покрытия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</si>
</sst>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[$р.-419]_-;\-* #,##0.00[$р.-419]_-;_-* &quot;-&quot;??[$р.-419]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1" fillId="0" borderId="0" xfId="0" applyNumberFormat="1" applyFont="1" applyAlignment="1">
      <alignment horizontal="right"/>
    </xf>
    <xf numFmtId="0" fontId="1" fillId="3" borderId="0" xfId="0" applyFont="1" applyFill="1"/>
    <xf numFmtId="164" fontId="2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0" fillId="0" borderId="0" xfId="0" applyFont="1"/>
    <xf numFmtId="0" fontId="0" fillId="3" borderId="0" xfId="0" applyFont="1" applyFill="1"/>
    <xf numFmtId="0" fontId="0" fillId="3" borderId="0" xfId="0" applyFont="1" applyFill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2" borderId="0" xfId="0" applyFont="1" applyFill="1"/>
    <xf numFmtId="164" fontId="1" fillId="3" borderId="0" xfId="0" applyNumberFormat="1" applyFont="1" applyFill="1" applyAlignment="1">
      <alignment horizontal="right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right"/>
    </xf>
    <xf numFmtId="0" fontId="1" fillId="2" borderId="0" xfId="0" applyFont="1" applyFill="1"/>
    <xf numFmtId="0" fontId="0" fillId="2" borderId="0" xfId="0" applyFont="1" applyFill="1" applyAlignment="1">
      <alignment horizontal="center"/>
    </xf>
    <xf numFmtId="2" fontId="0" fillId="2" borderId="0" xfId="0" applyNumberFormat="1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2" fontId="0" fillId="0" borderId="0" xfId="0" applyNumberFormat="1" applyFont="1" applyAlignment="1">
      <alignment horizontal="center"/>
    </xf>
    <xf numFmtId="164" fontId="0" fillId="0" borderId="0" xfId="0" applyNumberFormat="1" applyFont="1"/>
    <xf numFmtId="0" fontId="0" fillId="3" borderId="0" xfId="0" applyFont="1" applyFill="1" applyAlignment="1">
      <alignment horizontal="center"/>
    </xf>
    <xf numFmtId="2" fontId="0" fillId="3" borderId="0" xfId="0" applyNumberFormat="1" applyFont="1" applyFill="1" applyAlignment="1">
      <alignment horizontal="center"/>
    </xf>
    <xf numFmtId="164" fontId="0" fillId="3" borderId="0" xfId="0" applyNumberFormat="1" applyFont="1" applyFill="1" applyAlignment="1">
      <alignment horizontal="center"/>
    </xf>
    <xf numFmtId="0" fontId="5" fillId="2" borderId="0" xfId="0" applyFont="1" applyFill="1"/>
    <xf numFmtId="0" fontId="0" fillId="0" borderId="0" xfId="0" applyFont="1" applyFill="1" applyBorder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6" fillId="0" borderId="1" xfId="0" applyFont="1" applyBorder="1" applyAlignment="1">
      <alignment vertical="center"/>
    </xf>
    <xf numFmtId="0" fontId="2" fillId="3" borderId="0" xfId="0" applyFont="1" applyFill="1"/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right"/>
    </xf>
    <xf numFmtId="0" fontId="0" fillId="2" borderId="0" xfId="0" applyFont="1" applyFill="1" applyAlignment="1">
      <alignment horizontal="right"/>
    </xf>
    <xf numFmtId="2" fontId="0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44825</xdr:colOff>
      <xdr:row>0</xdr:row>
      <xdr:rowOff>38100</xdr:rowOff>
    </xdr:from>
    <xdr:to>
      <xdr:col>1</xdr:col>
      <xdr:colOff>1897776</xdr:colOff>
      <xdr:row>4</xdr:row>
      <xdr:rowOff>123825</xdr:rowOff>
    </xdr:to>
    <xdr:pic>
      <xdr:nvPicPr>
        <xdr:cNvPr id="10" name="Рисунок 9" descr="ЛОГОТИП ДЛЯ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1525" y="38100"/>
          <a:ext cx="1852951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zoomScaleNormal="100" workbookViewId="0">
      <selection activeCell="E45" sqref="E45"/>
    </sheetView>
  </sheetViews>
  <sheetFormatPr defaultRowHeight="15" x14ac:dyDescent="0.25"/>
  <cols>
    <col min="1" max="1" width="4" style="5" customWidth="1"/>
    <col min="2" max="2" width="71.42578125" style="5" customWidth="1"/>
    <col min="3" max="3" width="13.5703125" style="8" customWidth="1"/>
    <col min="4" max="4" width="14.7109375" style="18" customWidth="1"/>
    <col min="5" max="5" width="15.5703125" style="12" customWidth="1"/>
    <col min="6" max="6" width="21.85546875" style="13" customWidth="1"/>
    <col min="7" max="7" width="15" style="5" bestFit="1" customWidth="1"/>
    <col min="8" max="16384" width="9.140625" style="5"/>
  </cols>
  <sheetData>
    <row r="1" spans="1:7" x14ac:dyDescent="0.25">
      <c r="B1" s="31" t="s">
        <v>15</v>
      </c>
      <c r="C1" s="32"/>
      <c r="D1" s="32"/>
      <c r="E1" s="32"/>
      <c r="F1" s="32"/>
      <c r="G1" s="6"/>
    </row>
    <row r="2" spans="1:7" x14ac:dyDescent="0.25">
      <c r="B2" s="31"/>
      <c r="C2" s="7" t="s">
        <v>16</v>
      </c>
      <c r="D2" s="7"/>
      <c r="E2" s="7"/>
      <c r="F2" s="7"/>
      <c r="G2" s="6"/>
    </row>
    <row r="3" spans="1:7" x14ac:dyDescent="0.25">
      <c r="B3" s="31"/>
      <c r="C3" s="7" t="s">
        <v>17</v>
      </c>
      <c r="D3" s="7"/>
      <c r="E3" s="7"/>
      <c r="F3" s="7"/>
      <c r="G3" s="6"/>
    </row>
    <row r="4" spans="1:7" x14ac:dyDescent="0.25">
      <c r="B4" s="31"/>
      <c r="C4" s="7" t="s">
        <v>18</v>
      </c>
      <c r="D4" s="7"/>
      <c r="E4" s="7"/>
      <c r="F4" s="7"/>
      <c r="G4" s="6"/>
    </row>
    <row r="5" spans="1:7" ht="15" customHeight="1" x14ac:dyDescent="0.25">
      <c r="B5" s="31"/>
      <c r="C5" s="7" t="s">
        <v>19</v>
      </c>
      <c r="D5" s="7"/>
      <c r="E5" s="7"/>
      <c r="F5" s="7"/>
      <c r="G5" s="6"/>
    </row>
    <row r="6" spans="1:7" x14ac:dyDescent="0.25">
      <c r="B6" s="8"/>
      <c r="C6" s="9"/>
      <c r="D6" s="9"/>
      <c r="E6" s="9"/>
      <c r="F6" s="9"/>
    </row>
    <row r="7" spans="1:7" ht="34.5" customHeight="1" x14ac:dyDescent="0.3">
      <c r="A7" s="33" t="s">
        <v>25</v>
      </c>
      <c r="B7" s="33"/>
      <c r="C7" s="33"/>
      <c r="D7" s="33"/>
      <c r="E7" s="33"/>
      <c r="F7" s="33"/>
    </row>
    <row r="8" spans="1:7" x14ac:dyDescent="0.25">
      <c r="A8" s="8"/>
      <c r="B8" s="8"/>
      <c r="D8" s="8"/>
      <c r="E8" s="8"/>
      <c r="F8" s="8"/>
    </row>
    <row r="9" spans="1:7" ht="30" customHeight="1" x14ac:dyDescent="0.25">
      <c r="A9" s="10"/>
      <c r="B9" s="35" t="s">
        <v>20</v>
      </c>
      <c r="C9" s="36"/>
      <c r="D9" s="36"/>
      <c r="E9" s="36"/>
      <c r="F9" s="4">
        <f>SUM(F13,F32:F33,F38,F48)</f>
        <v>1670998.8749999998</v>
      </c>
      <c r="G9" s="6"/>
    </row>
    <row r="10" spans="1:7" x14ac:dyDescent="0.25">
      <c r="B10" s="31" t="s">
        <v>0</v>
      </c>
      <c r="C10" s="31" t="s">
        <v>1</v>
      </c>
      <c r="D10" s="37" t="s">
        <v>2</v>
      </c>
      <c r="E10" s="31" t="s">
        <v>3</v>
      </c>
      <c r="F10" s="31"/>
    </row>
    <row r="11" spans="1:7" x14ac:dyDescent="0.25">
      <c r="B11" s="31"/>
      <c r="C11" s="31"/>
      <c r="D11" s="37"/>
      <c r="E11" s="12" t="s">
        <v>4</v>
      </c>
      <c r="F11" s="13" t="s">
        <v>5</v>
      </c>
    </row>
    <row r="13" spans="1:7" ht="29.25" customHeight="1" x14ac:dyDescent="0.3">
      <c r="A13" s="14" t="s">
        <v>6</v>
      </c>
      <c r="B13" s="23" t="s">
        <v>24</v>
      </c>
      <c r="C13" s="15"/>
      <c r="D13" s="16"/>
      <c r="E13" s="17"/>
      <c r="F13" s="3">
        <f>SUM(F15:F30)</f>
        <v>928959.67499999993</v>
      </c>
      <c r="G13" s="10"/>
    </row>
    <row r="14" spans="1:7" x14ac:dyDescent="0.25">
      <c r="B14" s="2" t="s">
        <v>7</v>
      </c>
    </row>
    <row r="15" spans="1:7" x14ac:dyDescent="0.25">
      <c r="B15" s="5" t="s">
        <v>26</v>
      </c>
      <c r="C15" s="8" t="s">
        <v>13</v>
      </c>
      <c r="D15" s="18">
        <v>0.89</v>
      </c>
      <c r="E15" s="12">
        <v>6500</v>
      </c>
      <c r="F15" s="13">
        <f>SUM(D15*E15)</f>
        <v>5785</v>
      </c>
    </row>
    <row r="16" spans="1:7" x14ac:dyDescent="0.25">
      <c r="B16" s="5" t="s">
        <v>28</v>
      </c>
      <c r="C16" s="8" t="s">
        <v>9</v>
      </c>
      <c r="D16" s="18">
        <v>8</v>
      </c>
      <c r="E16" s="12">
        <v>367</v>
      </c>
      <c r="F16" s="13">
        <f>SUM(D16*E16)</f>
        <v>2936</v>
      </c>
    </row>
    <row r="17" spans="1:7" x14ac:dyDescent="0.25">
      <c r="B17" s="5" t="s">
        <v>27</v>
      </c>
      <c r="C17" s="8" t="s">
        <v>10</v>
      </c>
      <c r="D17" s="18">
        <v>1</v>
      </c>
      <c r="E17" s="12">
        <v>1350</v>
      </c>
      <c r="F17" s="13">
        <f t="shared" ref="F17:F27" si="0">SUM(E17*D17)</f>
        <v>1350</v>
      </c>
    </row>
    <row r="18" spans="1:7" ht="15.75" x14ac:dyDescent="0.25">
      <c r="B18" s="29" t="s">
        <v>29</v>
      </c>
      <c r="C18" s="25" t="s">
        <v>13</v>
      </c>
      <c r="D18" s="26">
        <v>93.3</v>
      </c>
      <c r="E18" s="27">
        <v>7500</v>
      </c>
      <c r="F18" s="28">
        <f t="shared" si="0"/>
        <v>699750</v>
      </c>
    </row>
    <row r="19" spans="1:7" x14ac:dyDescent="0.25">
      <c r="B19" s="5" t="s">
        <v>30</v>
      </c>
      <c r="C19" s="8" t="s">
        <v>23</v>
      </c>
      <c r="D19" s="18">
        <v>1670</v>
      </c>
      <c r="E19" s="12">
        <v>20</v>
      </c>
      <c r="F19" s="13">
        <f t="shared" si="0"/>
        <v>33400</v>
      </c>
    </row>
    <row r="20" spans="1:7" x14ac:dyDescent="0.25">
      <c r="B20" s="5" t="s">
        <v>31</v>
      </c>
      <c r="C20" s="8" t="s">
        <v>13</v>
      </c>
      <c r="D20" s="18">
        <v>6.6</v>
      </c>
      <c r="E20" s="12">
        <v>6500</v>
      </c>
      <c r="F20" s="13">
        <f t="shared" si="0"/>
        <v>42900</v>
      </c>
    </row>
    <row r="21" spans="1:7" x14ac:dyDescent="0.25">
      <c r="B21" s="5" t="s">
        <v>32</v>
      </c>
      <c r="C21" s="8" t="s">
        <v>13</v>
      </c>
      <c r="D21" s="18">
        <v>3.875</v>
      </c>
      <c r="E21" s="12">
        <v>6500</v>
      </c>
      <c r="F21" s="13">
        <f t="shared" si="0"/>
        <v>25187.5</v>
      </c>
    </row>
    <row r="22" spans="1:7" x14ac:dyDescent="0.25">
      <c r="B22" s="24" t="s">
        <v>33</v>
      </c>
      <c r="C22" s="8" t="s">
        <v>13</v>
      </c>
      <c r="D22" s="18">
        <v>5.6</v>
      </c>
      <c r="E22" s="12">
        <v>6500</v>
      </c>
      <c r="F22" s="13">
        <f t="shared" si="0"/>
        <v>36400</v>
      </c>
    </row>
    <row r="23" spans="1:7" x14ac:dyDescent="0.25">
      <c r="B23" s="24" t="s">
        <v>34</v>
      </c>
      <c r="C23" s="8" t="s">
        <v>13</v>
      </c>
      <c r="D23" s="18">
        <v>3.64</v>
      </c>
      <c r="E23" s="12">
        <v>6500</v>
      </c>
      <c r="F23" s="13">
        <f t="shared" si="0"/>
        <v>23660</v>
      </c>
    </row>
    <row r="24" spans="1:7" x14ac:dyDescent="0.25">
      <c r="B24" s="24" t="s">
        <v>35</v>
      </c>
      <c r="C24" s="8" t="s">
        <v>13</v>
      </c>
      <c r="D24" s="18">
        <v>0.87</v>
      </c>
      <c r="E24" s="12">
        <v>6500</v>
      </c>
      <c r="F24" s="13">
        <f t="shared" si="0"/>
        <v>5655</v>
      </c>
    </row>
    <row r="25" spans="1:7" x14ac:dyDescent="0.25">
      <c r="B25" s="24" t="s">
        <v>36</v>
      </c>
      <c r="C25" s="8" t="s">
        <v>9</v>
      </c>
      <c r="D25" s="18">
        <v>60</v>
      </c>
      <c r="E25" s="12">
        <v>70</v>
      </c>
      <c r="F25" s="13">
        <f t="shared" si="0"/>
        <v>4200</v>
      </c>
    </row>
    <row r="26" spans="1:7" x14ac:dyDescent="0.25">
      <c r="B26" s="24" t="s">
        <v>37</v>
      </c>
      <c r="C26" s="8" t="s">
        <v>9</v>
      </c>
      <c r="D26" s="18">
        <v>5</v>
      </c>
      <c r="E26" s="12">
        <v>700</v>
      </c>
      <c r="F26" s="13">
        <f t="shared" si="0"/>
        <v>3500</v>
      </c>
    </row>
    <row r="27" spans="1:7" x14ac:dyDescent="0.25">
      <c r="B27" s="5" t="s">
        <v>59</v>
      </c>
      <c r="C27" s="8" t="s">
        <v>9</v>
      </c>
      <c r="D27" s="18">
        <v>0</v>
      </c>
      <c r="E27" s="12">
        <v>367</v>
      </c>
      <c r="F27" s="13">
        <f t="shared" si="0"/>
        <v>0</v>
      </c>
      <c r="G27" s="19"/>
    </row>
    <row r="28" spans="1:7" x14ac:dyDescent="0.25">
      <c r="B28" s="5" t="s">
        <v>58</v>
      </c>
      <c r="C28" s="8" t="s">
        <v>13</v>
      </c>
      <c r="D28" s="18">
        <f>SUM(D18)</f>
        <v>93.3</v>
      </c>
      <c r="E28" s="12">
        <v>0</v>
      </c>
      <c r="F28" s="13">
        <f>SUM(E28*D28)</f>
        <v>0</v>
      </c>
      <c r="G28" s="19">
        <f>SUM(F15:F28)</f>
        <v>884723.5</v>
      </c>
    </row>
    <row r="29" spans="1:7" x14ac:dyDescent="0.25">
      <c r="B29" s="5" t="s">
        <v>38</v>
      </c>
      <c r="C29" s="8" t="s">
        <v>11</v>
      </c>
      <c r="D29" s="18">
        <v>3</v>
      </c>
      <c r="E29" s="12">
        <f>SUM(G28/100*1)</f>
        <v>8847.2350000000006</v>
      </c>
      <c r="F29" s="13">
        <f>SUM(D29*E29)</f>
        <v>26541.705000000002</v>
      </c>
      <c r="G29" s="19"/>
    </row>
    <row r="30" spans="1:7" x14ac:dyDescent="0.25">
      <c r="B30" s="5" t="s">
        <v>39</v>
      </c>
      <c r="C30" s="8" t="s">
        <v>11</v>
      </c>
      <c r="D30" s="18">
        <v>2</v>
      </c>
      <c r="E30" s="12">
        <f>SUM(E29)</f>
        <v>8847.2350000000006</v>
      </c>
      <c r="F30" s="13">
        <f>SUM(E30*D30)</f>
        <v>17694.47</v>
      </c>
    </row>
    <row r="31" spans="1:7" x14ac:dyDescent="0.25">
      <c r="F31" s="1"/>
    </row>
    <row r="32" spans="1:7" ht="29.25" customHeight="1" x14ac:dyDescent="0.3">
      <c r="A32" s="14" t="s">
        <v>12</v>
      </c>
      <c r="B32" s="23" t="s">
        <v>41</v>
      </c>
      <c r="C32" s="15"/>
      <c r="D32" s="16"/>
      <c r="E32" s="17"/>
      <c r="F32" s="3">
        <f>SUM(F34:F36)</f>
        <v>213910</v>
      </c>
      <c r="G32" s="10"/>
    </row>
    <row r="33" spans="1:7" x14ac:dyDescent="0.25">
      <c r="B33" s="2" t="s">
        <v>40</v>
      </c>
    </row>
    <row r="34" spans="1:7" x14ac:dyDescent="0.25">
      <c r="B34" s="5" t="s">
        <v>42</v>
      </c>
      <c r="C34" s="8" t="s">
        <v>13</v>
      </c>
      <c r="D34" s="18">
        <f>SUM(D24,D23,D22,D21,D20,D18,D15)</f>
        <v>114.77499999999999</v>
      </c>
      <c r="E34" s="12">
        <v>150</v>
      </c>
      <c r="F34" s="13">
        <f t="shared" ref="F34:F36" si="1">SUM(E34*D34)</f>
        <v>17216.25</v>
      </c>
    </row>
    <row r="35" spans="1:7" x14ac:dyDescent="0.25">
      <c r="B35" s="5" t="s">
        <v>43</v>
      </c>
      <c r="C35" s="8" t="s">
        <v>9</v>
      </c>
      <c r="D35" s="18">
        <v>4</v>
      </c>
      <c r="E35" s="12">
        <v>42000</v>
      </c>
      <c r="F35" s="13">
        <f t="shared" si="1"/>
        <v>168000</v>
      </c>
    </row>
    <row r="36" spans="1:7" x14ac:dyDescent="0.25">
      <c r="B36" s="5" t="s">
        <v>44</v>
      </c>
      <c r="C36" s="8" t="s">
        <v>13</v>
      </c>
      <c r="D36" s="18">
        <f>SUM(D34)</f>
        <v>114.77499999999999</v>
      </c>
      <c r="E36" s="12">
        <v>250</v>
      </c>
      <c r="F36" s="13">
        <f t="shared" si="1"/>
        <v>28693.749999999996</v>
      </c>
      <c r="G36" s="19"/>
    </row>
    <row r="37" spans="1:7" x14ac:dyDescent="0.25">
      <c r="F37" s="1"/>
    </row>
    <row r="38" spans="1:7" ht="30.75" customHeight="1" x14ac:dyDescent="0.3">
      <c r="A38" s="14" t="s">
        <v>14</v>
      </c>
      <c r="B38" s="23" t="s">
        <v>45</v>
      </c>
      <c r="C38" s="15"/>
      <c r="D38" s="16"/>
      <c r="E38" s="17"/>
      <c r="F38" s="3">
        <f>SUM(F40:F46)</f>
        <v>528129.19999999995</v>
      </c>
      <c r="G38" s="10"/>
    </row>
    <row r="39" spans="1:7" ht="15" customHeight="1" x14ac:dyDescent="0.25">
      <c r="B39" s="2" t="s">
        <v>21</v>
      </c>
    </row>
    <row r="40" spans="1:7" x14ac:dyDescent="0.25">
      <c r="B40" s="5" t="s">
        <v>46</v>
      </c>
      <c r="C40" s="8" t="s">
        <v>13</v>
      </c>
      <c r="D40" s="18">
        <f>SUM(D15)</f>
        <v>0.89</v>
      </c>
      <c r="E40" s="12">
        <v>3200</v>
      </c>
      <c r="F40" s="13">
        <f>SUM(D40*E40)</f>
        <v>2848</v>
      </c>
    </row>
    <row r="41" spans="1:7" x14ac:dyDescent="0.25">
      <c r="B41" s="5" t="s">
        <v>47</v>
      </c>
      <c r="C41" s="8" t="s">
        <v>13</v>
      </c>
      <c r="D41" s="18">
        <f>SUM(D18)</f>
        <v>93.3</v>
      </c>
      <c r="E41" s="12">
        <v>3000</v>
      </c>
      <c r="F41" s="13">
        <f t="shared" ref="F41" si="2">SUM(E41*D41)</f>
        <v>279900</v>
      </c>
      <c r="G41" s="19"/>
    </row>
    <row r="42" spans="1:7" x14ac:dyDescent="0.25">
      <c r="B42" s="5" t="s">
        <v>48</v>
      </c>
      <c r="C42" s="8" t="s">
        <v>8</v>
      </c>
      <c r="D42" s="18">
        <v>155</v>
      </c>
      <c r="E42" s="12">
        <v>500</v>
      </c>
      <c r="F42" s="13">
        <f>SUM(D42*E42)</f>
        <v>77500</v>
      </c>
      <c r="G42" s="19"/>
    </row>
    <row r="43" spans="1:7" x14ac:dyDescent="0.25">
      <c r="B43" s="5" t="s">
        <v>49</v>
      </c>
      <c r="C43" s="8" t="s">
        <v>8</v>
      </c>
      <c r="D43" s="18">
        <v>260</v>
      </c>
      <c r="E43" s="12">
        <v>500</v>
      </c>
      <c r="F43" s="13">
        <f>SUM(D43*E43)</f>
        <v>130000</v>
      </c>
      <c r="G43" s="19"/>
    </row>
    <row r="44" spans="1:7" x14ac:dyDescent="0.25">
      <c r="B44" s="5" t="s">
        <v>51</v>
      </c>
      <c r="C44" s="8" t="s">
        <v>8</v>
      </c>
      <c r="D44" s="18">
        <v>250</v>
      </c>
      <c r="E44" s="12">
        <v>100</v>
      </c>
      <c r="F44" s="13">
        <f>SUM(D44*E44)</f>
        <v>25000</v>
      </c>
      <c r="G44" s="19">
        <f>SUM(F40:F44)</f>
        <v>515248</v>
      </c>
    </row>
    <row r="45" spans="1:7" x14ac:dyDescent="0.25">
      <c r="B45" s="5" t="s">
        <v>22</v>
      </c>
      <c r="C45" s="8" t="s">
        <v>11</v>
      </c>
      <c r="D45" s="18">
        <v>1</v>
      </c>
      <c r="E45" s="12">
        <f>SUM(G44/100*1)</f>
        <v>5152.4799999999996</v>
      </c>
      <c r="F45" s="13">
        <f>SUM(D45*E45)</f>
        <v>5152.4799999999996</v>
      </c>
    </row>
    <row r="46" spans="1:7" x14ac:dyDescent="0.25">
      <c r="B46" s="5" t="s">
        <v>50</v>
      </c>
      <c r="C46" s="8" t="s">
        <v>11</v>
      </c>
      <c r="D46" s="18">
        <v>1.5</v>
      </c>
      <c r="E46" s="12">
        <f>SUM(E45)</f>
        <v>5152.4799999999996</v>
      </c>
      <c r="F46" s="13">
        <f>SUM(D46*E46)</f>
        <v>7728.7199999999993</v>
      </c>
    </row>
    <row r="47" spans="1:7" x14ac:dyDescent="0.25">
      <c r="F47" s="1"/>
    </row>
    <row r="48" spans="1:7" ht="31.5" customHeight="1" x14ac:dyDescent="0.25">
      <c r="A48" s="6"/>
      <c r="B48" s="30" t="s">
        <v>52</v>
      </c>
      <c r="C48" s="20" t="s">
        <v>9</v>
      </c>
      <c r="D48" s="21">
        <v>1</v>
      </c>
      <c r="E48" s="22"/>
      <c r="F48" s="11" t="s">
        <v>57</v>
      </c>
      <c r="G48" s="6"/>
    </row>
    <row r="51" spans="2:5" x14ac:dyDescent="0.25">
      <c r="B51" s="5" t="s">
        <v>55</v>
      </c>
      <c r="D51" s="34" t="s">
        <v>53</v>
      </c>
      <c r="E51" s="34"/>
    </row>
    <row r="52" spans="2:5" x14ac:dyDescent="0.25">
      <c r="D52" s="34" t="s">
        <v>56</v>
      </c>
      <c r="E52" s="34"/>
    </row>
    <row r="53" spans="2:5" x14ac:dyDescent="0.25">
      <c r="D53" s="34" t="s">
        <v>54</v>
      </c>
      <c r="E53" s="34"/>
    </row>
    <row r="63" spans="2:5" ht="29.25" customHeight="1" x14ac:dyDescent="0.25"/>
    <row r="68" ht="30.75" customHeight="1" x14ac:dyDescent="0.25"/>
    <row r="74" ht="30" customHeight="1" x14ac:dyDescent="0.25"/>
    <row r="75" ht="18" customHeight="1" x14ac:dyDescent="0.25"/>
    <row r="88" ht="14.25" customHeight="1" x14ac:dyDescent="0.25"/>
    <row r="95" ht="32.25" customHeight="1" x14ac:dyDescent="0.25"/>
    <row r="101" ht="18" customHeight="1" x14ac:dyDescent="0.25"/>
    <row r="119" ht="29.25" customHeight="1" x14ac:dyDescent="0.25"/>
    <row r="125" ht="31.5" customHeight="1" x14ac:dyDescent="0.25"/>
  </sheetData>
  <mergeCells count="11">
    <mergeCell ref="B1:B5"/>
    <mergeCell ref="C1:F1"/>
    <mergeCell ref="A7:F7"/>
    <mergeCell ref="D52:E52"/>
    <mergeCell ref="D53:E53"/>
    <mergeCell ref="B9:E9"/>
    <mergeCell ref="B10:B11"/>
    <mergeCell ref="C10:C11"/>
    <mergeCell ref="D10:D11"/>
    <mergeCell ref="E10:F10"/>
    <mergeCell ref="D51:E5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Комплект дома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Dmitry</cp:lastModifiedBy>
  <dcterms:created xsi:type="dcterms:W3CDTF">2015-04-07T11:28:49Z</dcterms:created>
  <dcterms:modified xsi:type="dcterms:W3CDTF">2016-05-10T12:51:52Z</dcterms:modified>
</cp:coreProperties>
</file>